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0-2023\الخليج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<sst xmlns="http://schemas.openxmlformats.org/spreadsheetml/2006/main" count="554" uniqueCount="447">
  <si>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</si>
  <si>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</si>
  <si>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</si>
  <si>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</si>
  <si>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</si>
  <si>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</si>
  <si>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</si>
  <si>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</si>
  <si>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</si>
  <si>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</si>
  <si>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</si>
  <si>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</si>
  <si>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</si>
  <si>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</si>
  <si>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</si>
  <si>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</si>
  <si>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</si>
  <si>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</si>
  <si>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</si>
  <si>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</si>
  <si>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</si>
  <si>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</si>
  <si>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</si>
  <si>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</si>
  <si>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</si>
  <si>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</si>
  <si>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</si>
  <si>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</si>
  <si>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</si>
  <si>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</si>
  <si>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</si>
  <si>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</si>
  <si>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</si>
  <si>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</si>
  <si>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</si>
  <si>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</si>
  <si>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</si>
  <si>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</si>
  <si>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</si>
  <si>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</si>
  <si>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</si>
  <si>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</si>
  <si>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</si>
  <si>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</si>
  <si>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</si>
  <si>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</si>
  <si>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</si>
  <si>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</si>
  <si>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</si>
  <si>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</si>
  <si>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</si>
  <si>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</si>
  <si>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</si>
  <si>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</si>
  <si>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</si>
  <si>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</si>
  <si>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</si>
  <si>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</si>
  <si>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</si>
  <si>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</si>
  <si>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</si>
  <si>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</si>
  <si>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</si>
  <si>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</si>
  <si>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</si>
  <si>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</si>
  <si>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</si>
  <si>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</si>
  <si>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</si>
  <si>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</si>
  <si>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</si>
  <si>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</si>
  <si>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</si>
  <si>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</si>
  <si>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</si>
  <si>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</si>
  <si>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</si>
  <si>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</si>
  <si>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</si>
  <si>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</si>
  <si>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</si>
  <si>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</si>
  <si>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</si>
  <si>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</si>
  <si>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</si>
  <si>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</si>
  <si>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</si>
  <si>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</si>
  <si>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</si>
  <si>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</si>
  <si>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</si>
  <si>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</si>
  <si>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</si>
  <si>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</si>
  <si>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</si>
  <si>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</si>
  <si>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</si>
  <si>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</si>
  <si>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</si>
  <si>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</si>
  <si>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</si>
  <si>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</si>
  <si>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</si>
  <si>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</si>
  <si>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</si>
  <si>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</si>
  <si>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</si>
  <si>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</si>
  <si>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</si>
  <si>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</si>
  <si>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</si>
  <si>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</si>
  <si>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</si>
  <si>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</si>
  <si>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</si>
  <si>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</si>
  <si>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</si>
  <si>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</si>
  <si>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</si>
  <si>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</si>
  <si>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</si>
  <si>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</si>
  <si>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</si>
  <si>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</si>
  <si>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</si>
  <si>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</si>
  <si>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</si>
  <si>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</si>
  <si>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</si>
  <si>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</si>
  <si>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</si>
  <si>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</si>
  <si>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</si>
  <si>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</si>
  <si>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</si>
  <si>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</si>
  <si>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</si>
  <si>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</si>
  <si>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</si>
  <si>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</si>
  <si>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</si>
  <si>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</si>
  <si>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</si>
  <si>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</si>
  <si>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</si>
  <si>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</si>
  <si>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</si>
  <si>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</si>
  <si>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</si>
  <si>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</si>
  <si>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</si>
  <si>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</si>
  <si>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</si>
  <si>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</si>
  <si>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</si>
  <si>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</si>
  <si>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</si>
  <si>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</si>
  <si>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</si>
  <si>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</si>
  <si>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</si>
  <si>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</si>
  <si>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</si>
  <si>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</si>
  <si>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</si>
  <si>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</si>
  <si>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</si>
  <si>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</si>
  <si>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</si>
  <si>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</si>
  <si>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</si>
  <si>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</si>
  <si>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</si>
  <si>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</si>
  <si>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</si>
  <si>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</si>
  <si>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</si>
  <si>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</si>
  <si>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</si>
  <si>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</si>
  <si>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</si>
  <si>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</si>
  <si>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</si>
  <si>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</si>
  <si>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</si>
  <si>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</si>
  <si>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</si>
  <si>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</si>
  <si>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</si>
  <si>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</si>
  <si>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</si>
  <si>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</si>
  <si>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</si>
  <si>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</si>
  <si>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</si>
  <si>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</si>
  <si>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</si>
  <si>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</si>
  <si>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</si>
  <si>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</si>
  <si>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</si>
  <si>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</si>
  <si>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</si>
  <si>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</si>
  <si>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</si>
  <si>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</si>
  <si>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</si>
  <si>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</si>
  <si>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</si>
  <si>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</si>
  <si>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</si>
  <si>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</si>
  <si>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</si>
  <si>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</si>
  <si>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</si>
  <si>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</si>
  <si>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</si>
  <si>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</si>
  <si>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</si>
  <si>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</si>
  <si>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</si>
  <si>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</si>
  <si>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</si>
  <si>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</si>
  <si>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</si>
  <si>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</si>
  <si>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</si>
  <si>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</si>
  <si>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</si>
  <si>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</si>
  <si>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</si>
  <si>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</si>
  <si>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</si>
  <si>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</si>
  <si>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</si>
  <si>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</si>
  <si>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</si>
  <si>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</si>
  <si>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</si>
  <si>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</si>
  <si>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</si>
  <si>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</si>
  <si>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</si>
  <si>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</si>
  <si>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</si>
  <si>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</si>
  <si>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</si>
  <si>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</si>
  <si>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</si>
  <si>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</si>
  <si>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</si>
  <si>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</si>
  <si>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</si>
  <si>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</si>
  <si>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</si>
  <si>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</si>
  <si>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</si>
  <si>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</si>
  <si>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</si>
  <si>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</si>
  <si>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</si>
  <si>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</si>
  <si>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</si>
  <si>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</si>
  <si>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</si>
  <si>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</si>
  <si>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</si>
  <si>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</si>
  <si>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</si>
  <si>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</si>
  <si>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</si>
  <si>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</si>
  <si>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</si>
  <si>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</si>
  <si>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</si>
  <si>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</si>
  <si>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</si>
  <si>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</si>
  <si>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</si>
  <si>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</si>
  <si>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</si>
  <si>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</si>
  <si>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</si>
  <si>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</si>
  <si>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</si>
  <si>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</si>
  <si>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</si>
  <si>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</si>
  <si>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</si>
  <si>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</si>
  <si>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</si>
  <si>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</si>
  <si>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</si>
  <si>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</si>
  <si>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</si>
  <si>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</si>
  <si>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</si>
  <si>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</si>
  <si>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</si>
  <si>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</si>
  <si>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</si>
  <si>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</si>
  <si>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</si>
  <si>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</si>
  <si>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</si>
  <si>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</si>
  <si>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</si>
  <si>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</si>
  <si>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</si>
  <si>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</si>
  <si>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</si>
  <si>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</si>
  <si>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</si>
  <si>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</si>
  <si>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</si>
  <si>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</si>
  <si>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</si>
  <si>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</si>
  <si>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</si>
  <si>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</si>
  <si>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</si>
  <si>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</si>
  <si>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</si>
  <si>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</si>
  <si>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</si>
  <si>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</si>
  <si>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</si>
  <si>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</si>
  <si>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</si>
  <si>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</si>
  <si>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</si>
  <si>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</si>
  <si>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</si>
  <si>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</si>
  <si>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</si>
  <si>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</si>
  <si>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</si>
  <si>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</si>
  <si>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</si>
  <si>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</si>
  <si>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</si>
  <si>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</si>
  <si>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</si>
  <si>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</si>
  <si>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</si>
  <si>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</si>
  <si>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</si>
  <si>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</si>
  <si>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</si>
  <si>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</si>
  <si>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</si>
  <si>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</si>
  <si>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</si>
  <si>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</si>
  <si>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</si>
  <si>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</si>
  <si>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</si>
  <si>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</si>
  <si>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</si>
  <si>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</si>
  <si>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</si>
  <si>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</si>
  <si>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</si>
  <si>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</si>
  <si>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</si>
  <si>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</si>
  <si>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</si>
  <si>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</si>
  <si>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</si>
  <si>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</si>
  <si>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</si>
  <si>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</si>
  <si>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</si>
  <si>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</si>
  <si>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</si>
  <si>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</si>
  <si>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</si>
  <si>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</si>
  <si>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</si>
  <si>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</si>
  <si>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</si>
  <si>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</si>
  <si>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</si>
  <si>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</si>
  <si>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</si>
  <si>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</si>
  <si>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</si>
  <si>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</si>
  <si>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</si>
  <si>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</si>
  <si>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</si>
  <si>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</si>
  <si>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</si>
  <si>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</si>
  <si>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</si>
  <si>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</si>
  <si>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</si>
  <si>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</si>
  <si>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</si>
  <si>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</si>
  <si>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</si>
  <si>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</si>
  <si>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</si>
  <si>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</si>
  <si>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</si>
  <si>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</si>
  <si>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</si>
  <si>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</si>
  <si>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</si>
  <si>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</si>
  <si>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</si>
  <si>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</si>
  <si>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</si>
  <si>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</si>
  <si>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</si>
  <si>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</si>
  <si>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</si>
  <si>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</si>
  <si>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</si>
  <si>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</si>
  <si>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</si>
  <si>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</si>
  <si>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</si>
  <si>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</si>
  <si>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</si>
  <si>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</si>
  <si>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</si>
  <si>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</si>
  <si>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</si>
  <si>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</si>
  <si>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</si>
  <si>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</si>
  <si>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</si>
  <si>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</si>
  <si>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</si>
  <si>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</si>
  <si>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</si>
  <si>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</si>
  <si>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</si>
  <si>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</si>
  <si>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</si>
  <si>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</si>
  <si>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</si>
  <si>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2023      الى 30 / 6 / 2023    </t>
  </si>
  <si>
    <t xml:space="preserve">تقرير بالأصول الثابتة بتاريخ 30 /  6 /   2023م </t>
  </si>
  <si>
    <t>تقرير بالإلتزامات وصافي اًلأصول بتاريخ 30 /  6 /    2023م</t>
  </si>
  <si>
    <t xml:space="preserve">تقرير إيرادات ومصروفات البرامج والأنشطة المقيدة للفترة من 1 /  4 / 2023م      الى  30 / 6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</si>
</sst>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108586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13A80C44-24A8-461C-88F5-963AEAE17E59}"/>
            </a:ext>
          </a:extLst>
        </xdr:cNvPr>
        <xdr:cNvSpPr txBox="1"/>
      </xdr:nvSpPr>
      <xdr:spPr>
        <a:xfrm>
          <a:off x="11230714141" y="180975"/>
          <a:ext cx="5737859" cy="60998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 جمعية التنمية: جمعية التنمية الأهلية بالخليج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3753798.8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:25 / 9 / 1443 هـ      ترخيص رقم 4326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/ 3 / 1426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حي الخليج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0505139879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0505139879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0505139879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0505139879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7i.al5aleej@gmail.com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0505139879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17" sqref="K17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3753798.8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E18" sqref="E18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75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5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48">
        <v>96000</v>
      </c>
      <c r="H10" s="219"/>
      <c r="I10" s="217"/>
      <c r="J10" s="219"/>
      <c r="K10" s="219"/>
      <c r="L10" s="219"/>
      <c r="N10" s="141">
        <f t="shared" si="0"/>
        <v>96000</v>
      </c>
      <c r="O10" s="141">
        <f t="shared" si="1"/>
        <v>0</v>
      </c>
      <c r="P10" s="141">
        <f t="shared" si="2"/>
        <v>96000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96000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96000</v>
      </c>
      <c r="O12" s="6">
        <f t="shared" si="1"/>
        <v>0</v>
      </c>
      <c r="P12" s="6">
        <f t="shared" si="2"/>
        <v>96000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48">
        <v>11104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11104</v>
      </c>
      <c r="P18" s="141">
        <f t="shared" si="2"/>
        <v>11104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11104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11104</v>
      </c>
      <c r="P19" s="6">
        <f t="shared" si="2"/>
        <v>11104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11104</v>
      </c>
      <c r="F26" s="153">
        <f t="shared" si="6"/>
        <v>0</v>
      </c>
      <c r="G26" s="153">
        <f t="shared" si="6"/>
        <v>96000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96000</v>
      </c>
      <c r="O26" s="9">
        <f t="shared" si="1"/>
        <v>11104</v>
      </c>
      <c r="P26" s="9">
        <f t="shared" si="2"/>
        <v>107104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36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22036.560000000001</v>
      </c>
      <c r="E5" s="223">
        <f>E6</f>
        <v>36.56</v>
      </c>
      <c r="F5" s="224">
        <f>F210</f>
        <v>22000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36.56</v>
      </c>
      <c r="E6" s="226">
        <f>E7+E38+E134+E190</f>
        <v>36.56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36.56</v>
      </c>
      <c r="E134" s="226">
        <f>SUM(E135,E137,E144,E150,E155,E157,E159,E161,E163,E165,E167,E169,E171,E183)</f>
        <v>36.56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21</v>
      </c>
      <c r="E155" s="226">
        <f>E156</f>
        <v>21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21</v>
      </c>
      <c r="E156" s="226">
        <v>21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15.56</v>
      </c>
      <c r="E163" s="226">
        <f>E164</f>
        <v>15.56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15.56</v>
      </c>
      <c r="E164" s="226">
        <v>15.56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22000</v>
      </c>
      <c r="E210" s="228"/>
      <c r="F210" s="227">
        <f>SUM(F211,F249)</f>
        <v>22000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22000</v>
      </c>
      <c r="E211" s="232"/>
      <c r="F211" s="227">
        <f>SUM(F212,F214,F223,F232,F238)</f>
        <v>22000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22000</v>
      </c>
      <c r="E238" s="232"/>
      <c r="F238" s="227">
        <f>SUM(F239:F248)</f>
        <v>22000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22000</v>
      </c>
      <c r="E244" s="232"/>
      <c r="F244" s="227">
        <v>22000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22036.560000000001</v>
      </c>
      <c r="E293" s="243">
        <f>E5</f>
        <v>36.56</v>
      </c>
      <c r="F293" s="243">
        <f>F210</f>
        <v>22000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9" workbookViewId="0">
      <selection activeCell="D11" sqref="D11"/>
    </sheetView>
  </sheetViews>
  <sheetFormatPr defaultRowHeight="14.25"/>
  <cols>
    <col min="3" max="3" width="44.375" customWidth="1"/>
    <col min="4" max="4" width="12.25" customWidth="1"/>
    <col min="5" max="5" width="12.625" customWidth="1"/>
    <col min="6" max="6" width="17.625" customWidth="1"/>
  </cols>
  <sheetData>
    <row r="2" spans="2:6" ht="20.25">
      <c r="B2" s="288" t="s">
        <v>444</v>
      </c>
      <c r="C2" s="288"/>
      <c r="D2" s="288"/>
      <c r="E2" s="288"/>
      <c r="F2" s="288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637748.92000000004</v>
      </c>
      <c r="E7" s="204">
        <v>552644.92000000004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>
        <v>15167</v>
      </c>
      <c r="E11" s="204">
        <v>15167</v>
      </c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652915.92000000004</v>
      </c>
      <c r="E15" s="161">
        <f>SUM(E7:E14)</f>
        <v>567811.92000000004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46">
        <v>3382874</v>
      </c>
      <c r="E17" s="211">
        <v>3382874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>
        <v>100000</v>
      </c>
      <c r="E20" s="211">
        <v>100000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3482874</v>
      </c>
      <c r="E22" s="161">
        <f>SUM(E17:E21)</f>
        <v>3482874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4135789.92</v>
      </c>
      <c r="E33" s="166">
        <f>E15+E22+E31</f>
        <v>4050685.92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F25" sqref="F25:F26"/>
    </sheetView>
  </sheetViews>
  <sheetFormatPr defaultRowHeight="14.25"/>
  <cols>
    <col min="3" max="3" width="8.125" bestFit="1" customWidth="1"/>
    <col min="4" max="4" width="33.375" customWidth="1"/>
    <col min="5" max="5" width="13.625" customWidth="1"/>
    <col min="6" max="6" width="14.125" customWidth="1"/>
    <col min="7" max="7" width="23.375" customWidth="1"/>
  </cols>
  <sheetData>
    <row r="2" spans="3:7" ht="20.25">
      <c r="C2" s="288" t="s">
        <v>445</v>
      </c>
      <c r="D2" s="288"/>
      <c r="E2" s="288"/>
      <c r="F2" s="288"/>
      <c r="G2" s="288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247"/>
      <c r="F10" s="159"/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50">
        <f>F19+'تقرير المصروفات '!E134</f>
        <v>381991.12</v>
      </c>
      <c r="F19" s="211">
        <v>381954.56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381991.12</v>
      </c>
      <c r="F22" s="161">
        <f>SUM(F15:F21)</f>
        <v>381954.56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250837</v>
      </c>
      <c r="F25" s="204">
        <v>176837</v>
      </c>
      <c r="G25" s="160"/>
    </row>
    <row r="26" spans="3:7" ht="15.75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3502961.8</v>
      </c>
      <c r="F26" s="204">
        <v>3491894.36</v>
      </c>
      <c r="G26" s="160"/>
    </row>
    <row r="27" spans="3:7" ht="16.5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3753798.8</v>
      </c>
      <c r="F28" s="164">
        <f>SUM(F25:F27)</f>
        <v>3668731.36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6" t="s">
        <v>433</v>
      </c>
      <c r="D30" s="287"/>
      <c r="E30" s="166">
        <f>E13+E22+E28</f>
        <v>4135789.92</v>
      </c>
      <c r="F30" s="166">
        <f>F13+F22+F28</f>
        <v>4050685.92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9" t="s">
        <v>176</v>
      </c>
      <c r="C3" s="289"/>
      <c r="D3" s="289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22000</v>
      </c>
      <c r="E32" s="117"/>
      <c r="F32" s="123">
        <v>31105</v>
      </c>
      <c r="G32" s="126" t="s">
        <v>142</v>
      </c>
      <c r="H32" s="175">
        <f>'تقرير الايرادات والتبرعات '!G10</f>
        <v>96000</v>
      </c>
      <c r="J32" s="140">
        <f t="shared" si="0"/>
        <v>74000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22000</v>
      </c>
      <c r="E38" s="117"/>
      <c r="F38" s="124">
        <v>31105006</v>
      </c>
      <c r="G38" s="125" t="s">
        <v>154</v>
      </c>
      <c r="H38" s="175"/>
      <c r="J38" s="140">
        <f t="shared" si="0"/>
        <v>-22000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22000</v>
      </c>
      <c r="E48" s="119"/>
      <c r="F48" s="128"/>
      <c r="G48" s="50" t="s">
        <v>42</v>
      </c>
      <c r="H48" s="177">
        <f>H7+H8+H17+H26+H32+H43</f>
        <v>96000</v>
      </c>
      <c r="J48" s="51">
        <f>H48-D48</f>
        <v>74000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176837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250837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2024-02-10T19:00:01Z</dcterms:modified>
</cp:coreProperties>
</file>