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لجان وجمعيات\1الحسابات الختامية\0-2023\الخليج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F211" i="1" l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F210" i="1"/>
  <c r="D211" i="1"/>
  <c r="D183" i="1"/>
  <c r="E49" i="1"/>
  <c r="D49" i="1" s="1"/>
  <c r="E7" i="1"/>
  <c r="D134" i="1" l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E26" i="4" s="1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H26" i="2" l="1"/>
  <c r="E28" i="4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<sst xmlns="http://schemas.openxmlformats.org/spreadsheetml/2006/main" count="554" uniqueCount="447">
  <si>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</si>
  <si>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</si>
  <si>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</si>
  <si>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</si>
  <si>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</si>
  <si>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</si>
  <si>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</si>
  <si>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</si>
  <si>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</si>
  <si>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</si>
  <si>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</si>
  <si>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</si>
  <si>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</si>
  <si>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</si>
  <si>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</si>
  <si>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</si>
  <si>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</si>
  <si>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</si>
  <si>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</si>
  <si>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</si>
  <si>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</si>
  <si>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</si>
  <si>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</si>
  <si>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</si>
  <si>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</si>
  <si>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</si>
  <si>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</si>
  <si>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</si>
  <si>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</si>
  <si>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</si>
  <si>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</si>
  <si>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</si>
  <si>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</si>
  <si>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</si>
  <si>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</si>
  <si>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</si>
  <si>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</si>
  <si>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</si>
  <si>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</si>
  <si>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</si>
  <si>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</si>
  <si>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</si>
  <si>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</si>
  <si>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</si>
  <si>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</si>
  <si>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</si>
  <si>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</si>
  <si>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</si>
  <si>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</si>
  <si>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</si>
  <si>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</si>
  <si>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</si>
  <si>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</si>
  <si>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</si>
  <si>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</si>
  <si>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</si>
  <si>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</si>
  <si>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</si>
  <si>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</si>
  <si>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</si>
  <si>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</si>
  <si>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</si>
  <si>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</si>
  <si>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</si>
  <si>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</si>
  <si>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</si>
  <si>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</si>
  <si>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</si>
  <si>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</si>
  <si>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</si>
  <si>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</si>
  <si>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</si>
  <si>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</si>
  <si>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</si>
  <si>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</si>
  <si>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</si>
  <si>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</si>
  <si>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</si>
  <si>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</si>
  <si>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</si>
  <si>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</si>
  <si>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</si>
  <si>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</si>
  <si>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</si>
  <si>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</si>
  <si>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</si>
  <si>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</si>
  <si>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</si>
  <si>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</si>
  <si>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</si>
  <si>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</si>
  <si>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</si>
  <si>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</si>
  <si>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</si>
  <si>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</si>
  <si>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</si>
  <si>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</si>
  <si>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</si>
  <si>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</si>
  <si>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</si>
  <si>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</si>
  <si>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</si>
  <si>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</si>
  <si>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</si>
  <si>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</si>
  <si>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</si>
  <si>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</si>
  <si>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</si>
  <si>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</si>
  <si>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</si>
  <si>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</si>
  <si>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</si>
  <si>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</si>
  <si>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</si>
  <si>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</si>
  <si>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</si>
  <si>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</si>
  <si>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</si>
  <si>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</si>
  <si>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</si>
  <si>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</si>
  <si>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</si>
  <si>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</si>
  <si>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</si>
  <si>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</si>
  <si>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</si>
  <si>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</si>
  <si>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</si>
  <si>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</si>
  <si>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</si>
  <si>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</si>
  <si>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</si>
  <si>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</si>
  <si>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</si>
  <si>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</si>
  <si>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</si>
  <si>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</si>
  <si>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</si>
  <si>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</si>
  <si>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</si>
  <si>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</si>
  <si>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</si>
  <si>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</si>
  <si>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</si>
  <si>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</si>
  <si>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</si>
  <si>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</si>
  <si>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</si>
  <si>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</si>
  <si>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</si>
  <si>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</si>
  <si>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</si>
  <si>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</si>
  <si>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</si>
  <si>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</si>
  <si>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</si>
  <si>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</si>
  <si>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</si>
  <si>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</si>
  <si>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</si>
  <si>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</si>
  <si>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</si>
  <si>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</si>
  <si>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</si>
  <si>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</si>
  <si>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</si>
  <si>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</si>
  <si>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</si>
  <si>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</si>
  <si>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</si>
  <si>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</si>
  <si>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</si>
  <si>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</si>
  <si>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</si>
  <si>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</si>
  <si>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</si>
  <si>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</si>
  <si>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</si>
  <si>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</si>
  <si>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</si>
  <si>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</si>
  <si>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</si>
  <si>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</si>
  <si>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</si>
  <si>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</si>
  <si>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</si>
  <si>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</si>
  <si>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</si>
  <si>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</si>
  <si>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</si>
  <si>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</si>
  <si>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</si>
  <si>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</si>
  <si>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</si>
  <si>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</si>
  <si>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</si>
  <si>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</si>
  <si>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</si>
  <si>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</si>
  <si>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</si>
  <si>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</si>
  <si>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</si>
  <si>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</si>
  <si>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</si>
  <si>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</si>
  <si>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</si>
  <si>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</si>
  <si>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</si>
  <si>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</si>
  <si>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</si>
  <si>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</si>
  <si>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</si>
  <si>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</si>
  <si>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</si>
  <si>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</si>
  <si>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</si>
  <si>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</si>
  <si>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</si>
  <si>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</si>
  <si>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</si>
  <si>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</si>
  <si>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</si>
  <si>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</si>
  <si>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</si>
  <si>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</si>
  <si>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</si>
  <si>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</si>
  <si>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</si>
  <si>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</si>
  <si>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</si>
  <si>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</si>
  <si>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</si>
  <si>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</si>
  <si>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</si>
  <si>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</si>
  <si>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</si>
  <si>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</si>
  <si>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</si>
  <si>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</si>
  <si>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</si>
  <si>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</si>
  <si>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</si>
  <si>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</si>
  <si>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</si>
  <si>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</si>
  <si>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</si>
  <si>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</si>
  <si>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</si>
  <si>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</si>
  <si>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</si>
  <si>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</si>
  <si>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</si>
  <si>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</si>
  <si>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</si>
  <si>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</si>
  <si>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</si>
  <si>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</si>
  <si>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</si>
  <si>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</si>
  <si>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</si>
  <si>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</si>
  <si>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</si>
  <si>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</si>
  <si>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</si>
  <si>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</si>
  <si>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</si>
  <si>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</si>
  <si>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</si>
  <si>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</si>
  <si>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</si>
  <si>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</si>
  <si>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</si>
  <si>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</si>
  <si>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</si>
  <si>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</si>
  <si>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</si>
  <si>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</si>
  <si>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</si>
  <si>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</si>
  <si>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</si>
  <si>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</si>
  <si>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</si>
  <si>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</si>
  <si>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</si>
  <si>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</si>
  <si>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</si>
  <si>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</si>
  <si>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</si>
  <si>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</si>
  <si>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</si>
  <si>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</si>
  <si>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</si>
  <si>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</si>
  <si>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</si>
  <si>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</si>
  <si>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</si>
  <si>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</si>
  <si>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</si>
  <si>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</si>
  <si>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</si>
  <si>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</si>
  <si>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</si>
  <si>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</si>
  <si>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</si>
  <si>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</si>
  <si>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</si>
  <si>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</si>
  <si>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</si>
  <si>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</si>
  <si>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</si>
  <si>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</si>
  <si>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</si>
  <si>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</si>
  <si>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</si>
  <si>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</si>
  <si>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</si>
  <si>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</si>
  <si>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</si>
  <si>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</si>
  <si>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</si>
  <si>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</si>
  <si>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</si>
  <si>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</si>
  <si>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</si>
  <si>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</si>
  <si>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</si>
  <si>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</si>
  <si>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</si>
  <si>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</si>
  <si>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</si>
  <si>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</si>
  <si>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</si>
  <si>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</si>
  <si>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</si>
  <si>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</si>
  <si>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</si>
  <si>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</si>
  <si>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</si>
  <si>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</si>
  <si>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</si>
  <si>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</si>
  <si>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</si>
  <si>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</si>
  <si>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</si>
  <si>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</si>
  <si>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</si>
  <si>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</si>
  <si>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</si>
  <si>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</si>
  <si>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</si>
  <si>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</si>
  <si>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</si>
  <si>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</si>
  <si>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</si>
  <si>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</si>
  <si>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</si>
  <si>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</si>
  <si>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</si>
  <si>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</si>
  <si>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</si>
  <si>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</si>
  <si>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</si>
  <si>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</si>
  <si>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</si>
  <si>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</si>
  <si>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</si>
  <si>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</si>
  <si>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</si>
  <si>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</si>
  <si>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</si>
  <si>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</si>
  <si>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</si>
  <si>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</si>
  <si>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</si>
  <si>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</si>
  <si>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</si>
  <si>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</si>
  <si>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</si>
  <si>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</si>
  <si>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</si>
  <si>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</si>
  <si>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</si>
  <si>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</si>
  <si>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</si>
  <si>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</si>
  <si>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</si>
  <si>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</si>
  <si>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</si>
  <si>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</si>
  <si>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</si>
  <si>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</si>
  <si>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</si>
  <si>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</si>
  <si>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</si>
  <si>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</si>
  <si>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</si>
  <si>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</si>
  <si>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</si>
  <si>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</si>
  <si>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</si>
  <si>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</si>
  <si>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</si>
  <si>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</si>
  <si>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</si>
  <si>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</si>
  <si>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</si>
  <si>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</si>
  <si>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</si>
  <si>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</si>
  <si>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</si>
  <si>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</si>
  <si>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</si>
  <si>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</si>
  <si>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</si>
  <si>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</si>
  <si>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</si>
  <si>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</si>
  <si>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</si>
  <si>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</si>
  <si>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</si>
  <si>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</si>
  <si>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</si>
  <si>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</si>
  <si>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</si>
  <si>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</si>
  <si>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</si>
  <si>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</si>
  <si>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</si>
  <si>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</si>
  <si>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</si>
  <si>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</si>
  <si>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</si>
  <si>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</si>
  <si>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</si>
  <si>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</si>
  <si>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</si>
  <si>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</si>
  <si>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</si>
  <si>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</si>
  <si>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</si>
  <si>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</si>
  <si>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</si>
  <si>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</si>
  <si>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2023      الى 30 / 9 / 2023    </t>
  </si>
  <si>
    <t xml:space="preserve">تقرير بالأصول الثابتة بتاريخ 30 /  9 /   2023م </t>
  </si>
  <si>
    <t>تقرير بالإلتزامات وصافي اًلأصول بتاريخ 30 /  9 /    2023م</t>
  </si>
  <si>
    <t xml:space="preserve">تقرير إيرادات ومصروفات البرامج والأنشطة المقيدة للفترة من 1 /  7 / 2023م      الى  30 / 9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</si>
</sst>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108586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13A80C44-24A8-461C-88F5-963AEAE17E59}"/>
            </a:ext>
          </a:extLst>
        </xdr:cNvPr>
        <xdr:cNvSpPr txBox="1"/>
      </xdr:nvSpPr>
      <xdr:spPr>
        <a:xfrm>
          <a:off x="11230714141" y="180975"/>
          <a:ext cx="5737859" cy="6099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اسم جمعية التنمية: جمعية التنمية الأهلية بالخليج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3716380.24</a:t>
          </a:r>
          <a:r>
            <a:rPr lang="ar-SA" sz="1400"/>
            <a:t> </a:t>
          </a:r>
          <a:r>
            <a:rPr lang="ar-SA" sz="1400">
              <a:effectLst/>
              <a:latin typeface="+mn-lt"/>
              <a:ea typeface="Calibri"/>
              <a:cs typeface="+mn-cs"/>
            </a:rPr>
            <a:t>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:25 / 9 / 1443 هـ      ترخيص رقم 4326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 / 3 / 1426 هـ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حي الخليج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0505139879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7i.al5aleej@gmail.com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0505139879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O12" sqref="O12"/>
    </sheetView>
  </sheetViews>
  <sheetFormatPr defaultRowHeight="14.25"/>
  <cols>
    <col min="11" max="11" width="13" customWidth="1"/>
  </cols>
  <sheetData>
    <row r="8" spans="11:11" ht="15" thickBot="1"/>
    <row r="9" spans="11:11" ht="15" thickBot="1">
      <c r="K9" s="222">
        <f>'بيانات الالتزامات وصافي الاصول'!E28</f>
        <v>3716380.2399999998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5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5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workbookViewId="0">
      <selection activeCell="E18" sqref="E18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>
      <c r="B10" s="85">
        <v>31105</v>
      </c>
      <c r="C10" s="3" t="s">
        <v>214</v>
      </c>
      <c r="D10" s="219"/>
      <c r="E10" s="219"/>
      <c r="F10" s="219"/>
      <c r="G10" s="217">
        <v>0</v>
      </c>
      <c r="H10" s="219"/>
      <c r="I10" s="217"/>
      <c r="J10" s="219"/>
      <c r="K10" s="219"/>
      <c r="L10" s="219"/>
      <c r="N10" s="141">
        <f t="shared" si="0"/>
        <v>0</v>
      </c>
      <c r="O10" s="141">
        <f t="shared" si="1"/>
        <v>0</v>
      </c>
      <c r="P10" s="141">
        <f t="shared" si="2"/>
        <v>0</v>
      </c>
    </row>
    <row r="11" spans="2:16" ht="23.25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28.5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0</v>
      </c>
      <c r="O12" s="6">
        <f t="shared" si="1"/>
        <v>0</v>
      </c>
      <c r="P12" s="6">
        <f t="shared" si="2"/>
        <v>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3.25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>
      <c r="B18" s="85">
        <v>31205</v>
      </c>
      <c r="C18" s="3" t="s">
        <v>217</v>
      </c>
      <c r="D18" s="219"/>
      <c r="E18" s="297">
        <v>42785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42785</v>
      </c>
      <c r="P18" s="141">
        <f t="shared" si="2"/>
        <v>42785</v>
      </c>
    </row>
    <row r="19" spans="2:16" ht="28.5" thickBot="1">
      <c r="B19" s="7"/>
      <c r="C19" s="7" t="s">
        <v>83</v>
      </c>
      <c r="D19" s="152">
        <f>SUM(D14:D18)</f>
        <v>0</v>
      </c>
      <c r="E19" s="152">
        <f t="shared" ref="E19:L19" si="4">SUM(E14:E18)</f>
        <v>42785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42785</v>
      </c>
      <c r="P19" s="6">
        <f t="shared" si="2"/>
        <v>42785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>
      <c r="B26" s="8"/>
      <c r="C26" s="8" t="s">
        <v>85</v>
      </c>
      <c r="D26" s="153">
        <f>D12+D19+D25</f>
        <v>0</v>
      </c>
      <c r="E26" s="153">
        <f t="shared" ref="E26:L26" si="6">E12+E19+E25</f>
        <v>42785</v>
      </c>
      <c r="F26" s="153">
        <f t="shared" si="6"/>
        <v>0</v>
      </c>
      <c r="G26" s="153">
        <f t="shared" si="6"/>
        <v>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0</v>
      </c>
      <c r="O26" s="9">
        <f t="shared" si="1"/>
        <v>42785</v>
      </c>
      <c r="P26" s="9">
        <f t="shared" si="2"/>
        <v>42785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workbookViewId="0">
      <pane xSplit="12" ySplit="4" topLeftCell="M236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/>
    <row r="4" spans="2:18" ht="58.5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>
      <c r="B5" s="180">
        <v>4</v>
      </c>
      <c r="C5" s="181" t="s">
        <v>221</v>
      </c>
      <c r="D5" s="242">
        <f>SUM(E5:K5)</f>
        <v>80203.56</v>
      </c>
      <c r="E5" s="223">
        <f>E6</f>
        <v>15203.56</v>
      </c>
      <c r="F5" s="224">
        <f>F210</f>
        <v>65000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>
      <c r="B6" s="91">
        <v>41</v>
      </c>
      <c r="C6" s="182" t="s">
        <v>222</v>
      </c>
      <c r="D6" s="242">
        <f t="shared" ref="D6:D69" si="0">SUM(E6:K6)</f>
        <v>15203.56</v>
      </c>
      <c r="E6" s="226">
        <f>E7+E38+E134+E190</f>
        <v>15203.56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>
      <c r="B38" s="91">
        <v>412</v>
      </c>
      <c r="C38" s="183" t="s">
        <v>8</v>
      </c>
      <c r="D38" s="242">
        <f t="shared" si="0"/>
        <v>15167</v>
      </c>
      <c r="E38" s="226">
        <f>E39+E49+E88+E118</f>
        <v>15167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>
      <c r="B88" s="89">
        <v>41203</v>
      </c>
      <c r="C88" s="183" t="s">
        <v>11</v>
      </c>
      <c r="D88" s="242">
        <f t="shared" si="1"/>
        <v>15167</v>
      </c>
      <c r="E88" s="226">
        <f>SUM(E89:E93,E97:E100,E109,E113)</f>
        <v>15167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>
      <c r="B100" s="184">
        <v>41203009</v>
      </c>
      <c r="C100" s="183" t="s">
        <v>297</v>
      </c>
      <c r="D100" s="242">
        <f t="shared" si="1"/>
        <v>15167</v>
      </c>
      <c r="E100" s="226">
        <f>SUM(E101:E108)</f>
        <v>15167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>
      <c r="B105" s="184">
        <v>4120300905</v>
      </c>
      <c r="C105" s="186" t="s">
        <v>302</v>
      </c>
      <c r="D105" s="242">
        <f t="shared" si="1"/>
        <v>15167</v>
      </c>
      <c r="E105" s="226">
        <v>15167</v>
      </c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>
      <c r="B134" s="91">
        <v>413</v>
      </c>
      <c r="C134" s="192" t="s">
        <v>13</v>
      </c>
      <c r="D134" s="242">
        <f t="shared" ref="D134:D197" si="2">SUM(E134:K134)</f>
        <v>36.56</v>
      </c>
      <c r="E134" s="226">
        <f>SUM(E135,E137,E144,E150,E155,E157,E159,E161,E163,E165,E167,E169,E171,E183)</f>
        <v>36.56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>
      <c r="B155" s="90">
        <v>41305</v>
      </c>
      <c r="C155" s="183" t="s">
        <v>350</v>
      </c>
      <c r="D155" s="242">
        <f t="shared" si="2"/>
        <v>21</v>
      </c>
      <c r="E155" s="226">
        <f>E156</f>
        <v>21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>
      <c r="B156" s="184">
        <v>41305001</v>
      </c>
      <c r="C156" s="193" t="s">
        <v>351</v>
      </c>
      <c r="D156" s="242">
        <f t="shared" si="2"/>
        <v>21</v>
      </c>
      <c r="E156" s="226">
        <v>21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>
      <c r="B163" s="90">
        <v>41309</v>
      </c>
      <c r="C163" s="183" t="s">
        <v>358</v>
      </c>
      <c r="D163" s="242">
        <f t="shared" si="2"/>
        <v>15.56</v>
      </c>
      <c r="E163" s="226">
        <f>E164</f>
        <v>15.56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>
      <c r="B164" s="184">
        <v>41309001</v>
      </c>
      <c r="C164" s="193" t="s">
        <v>359</v>
      </c>
      <c r="D164" s="242">
        <f t="shared" si="2"/>
        <v>15.56</v>
      </c>
      <c r="E164" s="226">
        <v>15.56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>
      <c r="B165" s="90">
        <v>41310</v>
      </c>
      <c r="C165" s="183" t="s">
        <v>360</v>
      </c>
      <c r="D165" s="242">
        <f t="shared" si="2"/>
        <v>0</v>
      </c>
      <c r="E165" s="226">
        <f>E166</f>
        <v>0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>
      <c r="B166" s="184">
        <v>41310001</v>
      </c>
      <c r="C166" s="193" t="s">
        <v>361</v>
      </c>
      <c r="D166" s="242">
        <f t="shared" si="2"/>
        <v>0</v>
      </c>
      <c r="E166" s="226"/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>
      <c r="B167" s="90">
        <v>41311</v>
      </c>
      <c r="C167" s="183" t="s">
        <v>362</v>
      </c>
      <c r="D167" s="242">
        <f t="shared" si="2"/>
        <v>0</v>
      </c>
      <c r="E167" s="226">
        <f>E168</f>
        <v>0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>
      <c r="B168" s="184">
        <v>41311001</v>
      </c>
      <c r="C168" s="193" t="s">
        <v>363</v>
      </c>
      <c r="D168" s="242">
        <f t="shared" si="2"/>
        <v>0</v>
      </c>
      <c r="E168" s="226"/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>
      <c r="B210" s="91">
        <v>42</v>
      </c>
      <c r="C210" s="182" t="s">
        <v>2</v>
      </c>
      <c r="D210" s="242">
        <f t="shared" si="3"/>
        <v>65000</v>
      </c>
      <c r="E210" s="228"/>
      <c r="F210" s="227">
        <f>SUM(F211,F249)</f>
        <v>65000</v>
      </c>
      <c r="G210" s="229"/>
      <c r="H210" s="230"/>
      <c r="I210" s="231"/>
      <c r="J210" s="230"/>
      <c r="K210" s="230"/>
      <c r="P210" s="87"/>
      <c r="R210" s="87"/>
    </row>
    <row r="211" spans="2:18" ht="16.5" thickBot="1">
      <c r="B211" s="92">
        <v>421</v>
      </c>
      <c r="C211" s="195" t="s">
        <v>396</v>
      </c>
      <c r="D211" s="242">
        <f t="shared" si="3"/>
        <v>65000</v>
      </c>
      <c r="E211" s="232"/>
      <c r="F211" s="227">
        <f>SUM(F212,F214,F223,F232,F238)</f>
        <v>65000</v>
      </c>
      <c r="G211" s="233"/>
      <c r="H211" s="230"/>
      <c r="I211" s="231"/>
      <c r="J211" s="230"/>
      <c r="K211" s="230"/>
      <c r="P211" s="87"/>
      <c r="R211" s="87"/>
    </row>
    <row r="212" spans="2:18" ht="15.75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5.75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5.75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>
      <c r="B238" s="93">
        <v>42105</v>
      </c>
      <c r="C238" s="192" t="s">
        <v>24</v>
      </c>
      <c r="D238" s="242">
        <f t="shared" si="3"/>
        <v>65000</v>
      </c>
      <c r="E238" s="232"/>
      <c r="F238" s="227">
        <f>SUM(F239:F248)</f>
        <v>65000</v>
      </c>
      <c r="G238" s="233"/>
      <c r="H238" s="230"/>
      <c r="I238" s="231"/>
      <c r="J238" s="230"/>
      <c r="K238" s="230"/>
      <c r="P238" s="87"/>
      <c r="R238" s="87"/>
    </row>
    <row r="239" spans="2:18" ht="15.75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5.75" thickBot="1">
      <c r="B244" s="88">
        <v>42105006</v>
      </c>
      <c r="C244" s="194" t="s">
        <v>153</v>
      </c>
      <c r="D244" s="242">
        <f t="shared" si="3"/>
        <v>65000</v>
      </c>
      <c r="E244" s="232"/>
      <c r="F244" s="227">
        <v>65000</v>
      </c>
      <c r="G244" s="233"/>
      <c r="H244" s="230"/>
      <c r="I244" s="231"/>
      <c r="J244" s="230"/>
      <c r="K244" s="230"/>
      <c r="P244" s="87"/>
      <c r="R244" s="87"/>
    </row>
    <row r="245" spans="2:18" ht="15.75" thickBot="1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80203.56</v>
      </c>
      <c r="E293" s="243">
        <f>E5</f>
        <v>15203.56</v>
      </c>
      <c r="F293" s="243">
        <f>F210</f>
        <v>65000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16" workbookViewId="0">
      <selection activeCell="D20" sqref="D20"/>
    </sheetView>
  </sheetViews>
  <sheetFormatPr defaultRowHeight="14.25"/>
  <cols>
    <col min="3" max="3" width="44.375" customWidth="1"/>
    <col min="4" max="4" width="11.625" customWidth="1"/>
    <col min="5" max="5" width="12.5" customWidth="1"/>
    <col min="6" max="6" width="17.625" customWidth="1"/>
  </cols>
  <sheetData>
    <row r="2" spans="2:6" ht="20.25">
      <c r="B2" s="284" t="s">
        <v>444</v>
      </c>
      <c r="C2" s="284"/>
      <c r="D2" s="284"/>
      <c r="E2" s="284"/>
      <c r="F2" s="284"/>
    </row>
    <row r="3" spans="2:6" ht="15" thickBot="1"/>
    <row r="4" spans="2:6" ht="24.75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8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606908.92000000004</v>
      </c>
      <c r="E7" s="204">
        <v>637748.92000000004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>
        <v>15167</v>
      </c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606908.92000000004</v>
      </c>
      <c r="E15" s="161">
        <f>SUM(E7:E14)</f>
        <v>652915.92000000004</v>
      </c>
      <c r="F15" s="161"/>
    </row>
    <row r="16" spans="2:6" ht="20.25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10">
        <v>3382874</v>
      </c>
      <c r="E17" s="211">
        <v>3382874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96">
        <v>108625</v>
      </c>
      <c r="E20" s="211">
        <v>100000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.75" thickBot="1">
      <c r="B22" s="110"/>
      <c r="C22" s="111" t="s">
        <v>423</v>
      </c>
      <c r="D22" s="161">
        <f>SUM(D17:D21)</f>
        <v>3491499</v>
      </c>
      <c r="E22" s="161">
        <f>SUM(E17:E21)</f>
        <v>3482874</v>
      </c>
      <c r="F22" s="161"/>
    </row>
    <row r="23" spans="2:6" ht="2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.75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4098407.92</v>
      </c>
      <c r="E33" s="166">
        <f>E15+E22+E31</f>
        <v>4135789.92</v>
      </c>
      <c r="F33" s="167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F25" sqref="F25:F26"/>
    </sheetView>
  </sheetViews>
  <sheetFormatPr defaultRowHeight="14.25"/>
  <cols>
    <col min="3" max="3" width="8.125" bestFit="1" customWidth="1"/>
    <col min="4" max="4" width="33.375" customWidth="1"/>
    <col min="5" max="5" width="13.125" customWidth="1"/>
    <col min="6" max="6" width="14.625" customWidth="1"/>
    <col min="7" max="7" width="23.375" customWidth="1"/>
  </cols>
  <sheetData>
    <row r="2" spans="3:7" ht="20.25">
      <c r="C2" s="284" t="s">
        <v>445</v>
      </c>
      <c r="D2" s="284"/>
      <c r="E2" s="284"/>
      <c r="F2" s="284"/>
      <c r="G2" s="284"/>
    </row>
    <row r="3" spans="3:7" ht="15" thickBot="1"/>
    <row r="4" spans="3:7" ht="31.5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0.25">
      <c r="C6" s="102">
        <v>21</v>
      </c>
      <c r="D6" s="103" t="s">
        <v>65</v>
      </c>
      <c r="E6" s="158"/>
      <c r="F6" s="159"/>
      <c r="G6" s="160"/>
    </row>
    <row r="7" spans="3:7" ht="15.75">
      <c r="C7" s="104">
        <v>211</v>
      </c>
      <c r="D7" s="33" t="s">
        <v>66</v>
      </c>
      <c r="E7" s="158"/>
      <c r="F7" s="159"/>
      <c r="G7" s="160"/>
    </row>
    <row r="8" spans="3:7" ht="15.75">
      <c r="C8" s="104">
        <v>212</v>
      </c>
      <c r="D8" s="33" t="s">
        <v>67</v>
      </c>
      <c r="E8" s="158"/>
      <c r="F8" s="159"/>
      <c r="G8" s="160"/>
    </row>
    <row r="9" spans="3:7" ht="15.75">
      <c r="C9" s="104">
        <v>213</v>
      </c>
      <c r="D9" s="33" t="s">
        <v>68</v>
      </c>
      <c r="E9" s="158"/>
      <c r="F9" s="159"/>
      <c r="G9" s="160"/>
    </row>
    <row r="10" spans="3:7" ht="15.75">
      <c r="C10" s="104">
        <v>214</v>
      </c>
      <c r="D10" s="33" t="s">
        <v>69</v>
      </c>
      <c r="E10" s="158"/>
      <c r="F10" s="159"/>
      <c r="G10" s="160"/>
    </row>
    <row r="11" spans="3:7" ht="15.75">
      <c r="C11" s="104">
        <v>215</v>
      </c>
      <c r="D11" s="33" t="s">
        <v>70</v>
      </c>
      <c r="E11" s="158"/>
      <c r="F11" s="159"/>
      <c r="G11" s="160"/>
    </row>
    <row r="12" spans="3:7" ht="16.5" thickBot="1">
      <c r="C12" s="104">
        <v>216</v>
      </c>
      <c r="D12" s="33" t="s">
        <v>71</v>
      </c>
      <c r="E12" s="158"/>
      <c r="F12" s="159"/>
      <c r="G12" s="160"/>
    </row>
    <row r="13" spans="3:7" ht="18.75" thickBot="1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>
      <c r="C14" s="205">
        <v>22</v>
      </c>
      <c r="D14" s="209" t="s">
        <v>72</v>
      </c>
      <c r="E14" s="210"/>
      <c r="F14" s="211"/>
      <c r="G14" s="160"/>
    </row>
    <row r="15" spans="3:7" ht="15.75">
      <c r="C15" s="207">
        <v>221</v>
      </c>
      <c r="D15" s="208" t="s">
        <v>73</v>
      </c>
      <c r="E15" s="210"/>
      <c r="F15" s="211"/>
      <c r="G15" s="160"/>
    </row>
    <row r="16" spans="3:7" ht="15.75">
      <c r="C16" s="207">
        <v>222</v>
      </c>
      <c r="D16" s="208" t="s">
        <v>74</v>
      </c>
      <c r="E16" s="210"/>
      <c r="F16" s="211"/>
      <c r="G16" s="160"/>
    </row>
    <row r="17" spans="3:7" ht="15.75">
      <c r="C17" s="207">
        <v>223</v>
      </c>
      <c r="D17" s="208" t="s">
        <v>75</v>
      </c>
      <c r="E17" s="210"/>
      <c r="F17" s="211"/>
      <c r="G17" s="160"/>
    </row>
    <row r="18" spans="3:7" ht="15.75">
      <c r="C18" s="207">
        <v>224</v>
      </c>
      <c r="D18" s="213" t="s">
        <v>76</v>
      </c>
      <c r="E18" s="210"/>
      <c r="F18" s="211"/>
      <c r="G18" s="162"/>
    </row>
    <row r="19" spans="3:7" ht="15.75">
      <c r="C19" s="207">
        <v>225</v>
      </c>
      <c r="D19" s="213" t="s">
        <v>77</v>
      </c>
      <c r="E19" s="245">
        <f>F19+'تقرير المصروفات '!E134</f>
        <v>382027.68</v>
      </c>
      <c r="F19" s="211">
        <v>381991.12</v>
      </c>
      <c r="G19" s="162"/>
    </row>
    <row r="20" spans="3:7" ht="15.75">
      <c r="C20" s="207">
        <v>226</v>
      </c>
      <c r="D20" s="213" t="s">
        <v>78</v>
      </c>
      <c r="E20" s="210"/>
      <c r="F20" s="211"/>
      <c r="G20" s="162"/>
    </row>
    <row r="21" spans="3:7" ht="16.5" thickBot="1">
      <c r="C21" s="207">
        <v>227</v>
      </c>
      <c r="D21" s="213" t="s">
        <v>79</v>
      </c>
      <c r="E21" s="210"/>
      <c r="F21" s="211"/>
      <c r="G21" s="162"/>
    </row>
    <row r="22" spans="3:7" ht="18.75" thickBot="1">
      <c r="C22" s="110"/>
      <c r="D22" s="111" t="s">
        <v>431</v>
      </c>
      <c r="E22" s="161">
        <f>SUM(E15:E21)</f>
        <v>382027.68</v>
      </c>
      <c r="F22" s="161">
        <f>SUM(F15:F21)</f>
        <v>381991.12</v>
      </c>
      <c r="G22" s="161"/>
    </row>
    <row r="23" spans="3:7" ht="20.25">
      <c r="C23" s="214">
        <v>23</v>
      </c>
      <c r="D23" s="215" t="s">
        <v>430</v>
      </c>
      <c r="E23" s="203"/>
      <c r="F23" s="204"/>
      <c r="G23" s="157"/>
    </row>
    <row r="24" spans="3:7" ht="20.25">
      <c r="C24" s="214">
        <v>231</v>
      </c>
      <c r="D24" s="215" t="s">
        <v>430</v>
      </c>
      <c r="E24" s="203"/>
      <c r="F24" s="204"/>
      <c r="G24" s="157"/>
    </row>
    <row r="25" spans="3:7" ht="15.75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185837</v>
      </c>
      <c r="F25" s="204">
        <v>250837</v>
      </c>
      <c r="G25" s="160"/>
    </row>
    <row r="26" spans="3:7" ht="15.75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3530543.2399999998</v>
      </c>
      <c r="F26" s="204">
        <v>3502961.8</v>
      </c>
      <c r="G26" s="160"/>
    </row>
    <row r="27" spans="3:7" ht="16.5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18">
      <c r="C28" s="112"/>
      <c r="D28" s="113" t="s">
        <v>432</v>
      </c>
      <c r="E28" s="164">
        <f>SUM(E25:E27)</f>
        <v>3716380.2399999998</v>
      </c>
      <c r="F28" s="164">
        <f>SUM(F25:F27)</f>
        <v>3753798.8</v>
      </c>
      <c r="G28" s="164"/>
    </row>
    <row r="29" spans="3:7" ht="15" thickBot="1">
      <c r="E29" s="165"/>
      <c r="F29" s="165"/>
      <c r="G29" s="165"/>
    </row>
    <row r="30" spans="3:7" ht="19.5" thickTop="1" thickBot="1">
      <c r="C30" s="282" t="s">
        <v>433</v>
      </c>
      <c r="D30" s="283"/>
      <c r="E30" s="166">
        <f>E13+E22+E28</f>
        <v>4098407.92</v>
      </c>
      <c r="F30" s="166">
        <f>F13+F22+F28</f>
        <v>4135789.92</v>
      </c>
      <c r="G30" s="167"/>
    </row>
    <row r="31" spans="3:7" ht="15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85" t="s">
        <v>176</v>
      </c>
      <c r="C3" s="285"/>
      <c r="D3" s="285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G8" sqref="G8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7.25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65000</v>
      </c>
      <c r="E32" s="117"/>
      <c r="F32" s="123">
        <v>31105</v>
      </c>
      <c r="G32" s="126" t="s">
        <v>142</v>
      </c>
      <c r="H32" s="175">
        <f>'تقرير الايرادات والتبرعات '!G10</f>
        <v>0</v>
      </c>
      <c r="J32" s="140">
        <f t="shared" si="0"/>
        <v>-65000</v>
      </c>
      <c r="K32" s="244">
        <f>SUM(H33:H42)</f>
        <v>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65000</v>
      </c>
      <c r="E38" s="117"/>
      <c r="F38" s="124">
        <v>31105006</v>
      </c>
      <c r="G38" s="125" t="s">
        <v>154</v>
      </c>
      <c r="H38" s="175"/>
      <c r="J38" s="140">
        <f t="shared" si="0"/>
        <v>-65000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65000</v>
      </c>
      <c r="E48" s="119"/>
      <c r="F48" s="128"/>
      <c r="G48" s="50" t="s">
        <v>42</v>
      </c>
      <c r="H48" s="177">
        <f>H7+H8+H17+H26+H32+H43</f>
        <v>0</v>
      </c>
      <c r="J48" s="51">
        <f>H48-D48</f>
        <v>-65000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250837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185837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2019-04-10T08:14:35Z</cp:lastPrinted>
  <dcterms:created xsi:type="dcterms:W3CDTF">2019-03-19T22:52:13Z</dcterms:created>
  <dcterms:modified xsi:type="dcterms:W3CDTF">2024-02-10T19:04:04Z</dcterms:modified>
</cp:coreProperties>
</file>